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Fundacion Hogar de Cristo\Contabilidad\CIERRES\2019\12_Dic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 l="1"/>
  <c r="I61" i="1" l="1"/>
  <c r="I54" i="1"/>
  <c r="G68" i="1" l="1"/>
  <c r="G61" i="1" l="1"/>
  <c r="G54" i="1" l="1"/>
  <c r="I28" i="1" l="1"/>
  <c r="G28" i="1" l="1"/>
  <c r="G38" i="1"/>
  <c r="I21" i="1"/>
  <c r="G21" i="1" l="1"/>
  <c r="G72" i="1" s="1"/>
  <c r="I72" i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<sst xmlns="http://schemas.openxmlformats.org/spreadsheetml/2006/main" count="49" uniqueCount="43">
  <si>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</si>
  <si>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</si>
  <si>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</si>
  <si>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</si>
  <si>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</si>
  <si>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</si>
  <si>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</si>
  <si>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</si>
  <si>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</si>
  <si>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</si>
  <si>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</si>
  <si>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</si>
  <si>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</si>
  <si>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</si>
  <si>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</si>
  <si>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</si>
  <si>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</si>
  <si>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</si>
  <si>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</si>
  <si>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</si>
  <si>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</si>
  <si>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</si>
  <si>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</si>
  <si>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</si>
  <si>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</si>
  <si>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</si>
  <si>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</si>
  <si>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</si>
  <si>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</si>
  <si>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</si>
  <si>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</si>
  <si>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</si>
  <si>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</si>
  <si>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</si>
  <si>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</si>
  <si>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</si>
  <si>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</si>
  <si>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</si>
  <si>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</si>
  <si>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</si>
  <si>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</si>
  <si>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Ingresos EERR y otros</t>
  </si>
  <si>
    <t>Año o período de la Tabla IFAF :Diciembre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</si>
</sst>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%20-%20Fundacion%20Hogar%20de%20Cristo/Contabilidad/Estados%20Financieros/Corporativo/2019/12_Dic/Consolidado_122019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CA11">
            <v>2228006.443</v>
          </cell>
          <cell r="CE11">
            <v>26586558.960000001</v>
          </cell>
        </row>
        <row r="16">
          <cell r="CA16">
            <v>3480.09</v>
          </cell>
          <cell r="CE16">
            <v>98759.116999999998</v>
          </cell>
        </row>
        <row r="22">
          <cell r="CA22">
            <v>46213.944000000003</v>
          </cell>
          <cell r="CE22">
            <v>527088.34100000001</v>
          </cell>
        </row>
        <row r="26">
          <cell r="CA26">
            <v>48815.974999999999</v>
          </cell>
          <cell r="CE26">
            <v>340246.59299999999</v>
          </cell>
        </row>
        <row r="31">
          <cell r="CA31">
            <v>204962.41500000001</v>
          </cell>
          <cell r="CE31">
            <v>1736275.76</v>
          </cell>
        </row>
        <row r="33">
          <cell r="CA33">
            <v>565.91200000000003</v>
          </cell>
          <cell r="CE33">
            <v>28991.076000000001</v>
          </cell>
        </row>
        <row r="36">
          <cell r="CA36">
            <v>-584849.89899999998</v>
          </cell>
          <cell r="CE36">
            <v>-7107325.5650000004</v>
          </cell>
        </row>
        <row r="46">
          <cell r="CA46">
            <v>-10405.951999999999</v>
          </cell>
          <cell r="CE46">
            <v>-325113.42</v>
          </cell>
        </row>
        <row r="47">
          <cell r="CA47">
            <v>-13907</v>
          </cell>
          <cell r="CE47">
            <v>-111012</v>
          </cell>
        </row>
        <row r="48">
          <cell r="CA48">
            <v>-4377.5230000000001</v>
          </cell>
          <cell r="CE48">
            <v>-44671.315999999999</v>
          </cell>
        </row>
        <row r="49">
          <cell r="CA49">
            <v>-82395.483999999939</v>
          </cell>
          <cell r="CE49">
            <v>-263589.22200000007</v>
          </cell>
        </row>
        <row r="50">
          <cell r="CA50">
            <v>148754.041</v>
          </cell>
          <cell r="CE50">
            <v>1952254.6370000001</v>
          </cell>
        </row>
        <row r="53">
          <cell r="CA53">
            <v>2242073.6840000004</v>
          </cell>
          <cell r="CE53">
            <v>19089998.655999999</v>
          </cell>
        </row>
        <row r="87">
          <cell r="CA87">
            <v>249388.53200000001</v>
          </cell>
          <cell r="CE87">
            <v>380178.99900000001</v>
          </cell>
        </row>
        <row r="91">
          <cell r="CA91">
            <v>-8002.8459999999995</v>
          </cell>
          <cell r="CE91">
            <v>-131118.53099999999</v>
          </cell>
        </row>
        <row r="94">
          <cell r="CA94">
            <v>452603.17800000001</v>
          </cell>
          <cell r="CE94">
            <v>1047909.6679999999</v>
          </cell>
        </row>
        <row r="95">
          <cell r="CA95">
            <v>2242.8890000000029</v>
          </cell>
          <cell r="CE95">
            <v>95949.773000000001</v>
          </cell>
        </row>
        <row r="98">
          <cell r="CA98">
            <v>0</v>
          </cell>
          <cell r="CE98">
            <v>0</v>
          </cell>
        </row>
        <row r="101">
          <cell r="CA101">
            <v>23034.635999999999</v>
          </cell>
          <cell r="CE101">
            <v>23100.635999999999</v>
          </cell>
        </row>
        <row r="104">
          <cell r="CA104">
            <v>460018</v>
          </cell>
          <cell r="CE104">
            <v>460018</v>
          </cell>
        </row>
        <row r="106">
          <cell r="CA106">
            <v>-34641.781000000003</v>
          </cell>
          <cell r="CE106">
            <v>1416912.1359999999</v>
          </cell>
        </row>
        <row r="109">
          <cell r="CA109">
            <v>78996.269</v>
          </cell>
          <cell r="CE109">
            <v>1022739.735</v>
          </cell>
        </row>
        <row r="112">
          <cell r="CA112">
            <v>0</v>
          </cell>
          <cell r="CE112">
            <v>0</v>
          </cell>
        </row>
        <row r="117">
          <cell r="CA117">
            <v>-36435.436999999998</v>
          </cell>
          <cell r="CE117">
            <v>-132139.78400000001</v>
          </cell>
        </row>
        <row r="120">
          <cell r="CA120">
            <v>105756.855</v>
          </cell>
          <cell r="CE120">
            <v>191455.91499999998</v>
          </cell>
        </row>
        <row r="124">
          <cell r="CA124">
            <v>316156.39</v>
          </cell>
          <cell r="CE124">
            <v>2079392.486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78" sqref="G78:I83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Fund.Nominal'!$CA$36+'[1]EERR Fund.Nominal'!$CA$48+'[1]EERR Fund.Nominal'!$CA$49+'[1]EERR Fund.Nominal'!$CA$33</f>
        <v>1556949.449</v>
      </c>
      <c r="I11" s="11">
        <f>+'[1]EERR Fund.Nominal'!$CE$11+'[1]EERR Fund.Nominal'!$CE$36+'[1]EERR Fund.Nominal'!$CE$48+'[1]EERR Fund.Nominal'!$CE$49+'[1]EERR Fund.Nominal'!$CE$33</f>
        <v>19199963.933000002</v>
      </c>
    </row>
    <row r="12" spans="2:9" x14ac:dyDescent="0.25">
      <c r="C12" s="4" t="s">
        <v>18</v>
      </c>
      <c r="E12" s="4"/>
      <c r="G12" s="11">
        <f>+'[1]EERR Fund.Nominal'!$CA$31+'[1]EERR Fund.Nominal'!$CA$16+'[1]EERR Fund.Nominal'!$CA$50</f>
        <v>357196.54599999997</v>
      </c>
      <c r="I12" s="11">
        <f>+'[1]EERR Fund.Nominal'!$CE$31+'[1]EERR Fund.Nominal'!$CE$16+'[1]EERR Fund.Nominal'!$CE$50</f>
        <v>3787289.5140000004</v>
      </c>
    </row>
    <row r="13" spans="2:9" x14ac:dyDescent="0.25">
      <c r="C13" s="4" t="s">
        <v>19</v>
      </c>
      <c r="E13" s="4"/>
      <c r="G13" s="11">
        <f>+'[1]EERR Fund.Nominal'!$CA$22+'[1]EERR Fund.Nominal'!$CA$46</f>
        <v>35807.992000000006</v>
      </c>
      <c r="I13" s="11">
        <f>+'[1]EERR Fund.Nominal'!$CE$22+'[1]EERR Fund.Nominal'!$CE$46</f>
        <v>201974.92100000003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1949953.9870000002</v>
      </c>
      <c r="H21" s="8"/>
      <c r="I21" s="12">
        <f>SUM(I11:I20)</f>
        <v>23189228.368000004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Fund.Nominal'!$CA$124</f>
        <v>316156.39</v>
      </c>
      <c r="I24" s="11">
        <f>+'[1]EERR Fund.Nominal'!$CE$124</f>
        <v>2079392.486</v>
      </c>
    </row>
    <row r="25" spans="2:9" x14ac:dyDescent="0.25">
      <c r="C25" s="4" t="s">
        <v>24</v>
      </c>
      <c r="E25" s="4"/>
      <c r="G25" s="11">
        <f>+'[1]EERR Fund.Nominal'!$CA$53</f>
        <v>2242073.6840000004</v>
      </c>
      <c r="I25" s="11">
        <f>+'[1]EERR Fund.Nominal'!$CE$53</f>
        <v>19089998.655999999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2558230.0740000005</v>
      </c>
      <c r="H28" s="8"/>
      <c r="I28" s="12">
        <f>SUM(I24:I27)</f>
        <v>21169391.142000001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Fund.Nominal'!$CA$26+'[1]EERR Fund.Nominal'!$CA$47</f>
        <v>34908.974999999999</v>
      </c>
      <c r="I32" s="11">
        <f>+'[1]EERR Fund.Nominal'!$CE$26+'[1]EERR Fund.Nominal'!$CE$47</f>
        <v>229234.59299999999</v>
      </c>
    </row>
    <row r="33" spans="2:10" x14ac:dyDescent="0.25">
      <c r="B33" s="2"/>
      <c r="C33" s="4" t="s">
        <v>21</v>
      </c>
      <c r="E33" s="4"/>
      <c r="G33" s="11">
        <f>+'[1]EERR Fund.Nominal'!$CA$112+'[1]EERR Fund.Nominal'!$CA$117+'[1]EERR Fund.Nominal'!$CA$109+'[1]EERR Fund.Nominal'!$CA$120</f>
        <v>148317.68700000001</v>
      </c>
      <c r="I33" s="11">
        <f>+'[1]EERR Fund.Nominal'!$CE$112+'[1]EERR Fund.Nominal'!$CE$117+'[1]EERR Fund.Nominal'!$CE$109+'[1]EERR Fund.Nominal'!$CE$120</f>
        <v>1082055.8659999999</v>
      </c>
    </row>
    <row r="34" spans="2:10" x14ac:dyDescent="0.25">
      <c r="B34" s="2"/>
      <c r="C34" s="4" t="s">
        <v>22</v>
      </c>
      <c r="E34" s="4"/>
      <c r="G34" s="11">
        <f>+'[1]EERR Fund.Nominal'!$CA$94</f>
        <v>452603.17800000001</v>
      </c>
      <c r="I34" s="11">
        <f>+'[1]EERR Fund.Nominal'!$CE$94</f>
        <v>1047909.6679999999</v>
      </c>
    </row>
    <row r="35" spans="2:10" x14ac:dyDescent="0.25">
      <c r="B35" s="2"/>
      <c r="C35" s="4" t="s">
        <v>23</v>
      </c>
      <c r="E35" s="4"/>
      <c r="G35" s="11">
        <f>+'[1]EERR Fund.Nominal'!$CA$95+'[1]EERR Fund.Nominal'!$CA$98</f>
        <v>2242.8890000000029</v>
      </c>
      <c r="I35" s="11">
        <f>+'[1]EERR Fund.Nominal'!$CE$95+'[1]EERR Fund.Nominal'!$CE$98</f>
        <v>95949.773000000001</v>
      </c>
    </row>
    <row r="36" spans="2:10" x14ac:dyDescent="0.25">
      <c r="B36" s="2"/>
      <c r="C36" s="4" t="s">
        <v>25</v>
      </c>
      <c r="E36" s="4"/>
      <c r="G36" s="11">
        <f>+'[1]EERR Fund.Nominal'!$CA$87+'[1]EERR Fund.Nominal'!$CA$91</f>
        <v>241385.68600000002</v>
      </c>
      <c r="I36" s="11">
        <f>+'[1]EERR Fund.Nominal'!$CE$87+'[1]EERR Fund.Nominal'!$CE$91</f>
        <v>249060.46800000002</v>
      </c>
    </row>
    <row r="37" spans="2:10" x14ac:dyDescent="0.25">
      <c r="B37" s="2"/>
      <c r="C37" s="4" t="s">
        <v>41</v>
      </c>
      <c r="E37" s="4"/>
      <c r="G37" s="11">
        <f>+'[1]EERR Fund.Nominal'!$CA$104+'[1]EERR Fund.Nominal'!$CA$106+'[1]EERR Fund.Nominal'!$CA$101</f>
        <v>448410.85499999998</v>
      </c>
      <c r="I37" s="11">
        <f>+'[1]EERR Fund.Nominal'!$CE$104+'[1]EERR Fund.Nominal'!$CE$106+'[1]EERR Fund.Nominal'!$CE$101</f>
        <v>1900030.7719999999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1327869.27</v>
      </c>
      <c r="H38" s="8"/>
      <c r="I38" s="12">
        <f>SUM(I32:I37)</f>
        <v>4604241.1399999997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-933858.8</v>
      </c>
      <c r="I42" s="11">
        <v>-9424334.7139999997</v>
      </c>
    </row>
    <row r="43" spans="2:10" x14ac:dyDescent="0.25">
      <c r="B43" s="2"/>
      <c r="C43" s="4" t="s">
        <v>27</v>
      </c>
      <c r="E43" s="4"/>
      <c r="G43" s="11">
        <v>-366168.74300000002</v>
      </c>
      <c r="I43" s="11">
        <v>-3188778.07</v>
      </c>
    </row>
    <row r="44" spans="2:10" x14ac:dyDescent="0.25">
      <c r="B44" s="2"/>
      <c r="C44" s="4" t="s">
        <v>29</v>
      </c>
      <c r="E44" s="4"/>
      <c r="G44" s="11">
        <v>-357853.78</v>
      </c>
      <c r="I44" s="11">
        <v>-3307416.5019999999</v>
      </c>
    </row>
    <row r="45" spans="2:10" x14ac:dyDescent="0.25">
      <c r="B45" s="2"/>
      <c r="C45" s="4" t="s">
        <v>39</v>
      </c>
      <c r="E45" s="4"/>
      <c r="G45" s="11">
        <v>-355737.94</v>
      </c>
      <c r="I45" s="11">
        <v>-3281536.9419999998</v>
      </c>
    </row>
    <row r="46" spans="2:10" x14ac:dyDescent="0.25">
      <c r="B46" s="2"/>
      <c r="C46" s="4" t="s">
        <v>30</v>
      </c>
      <c r="E46" s="4"/>
      <c r="G46" s="11">
        <v>-762392.66700000002</v>
      </c>
      <c r="I46" s="11">
        <v>-6791362.4630000005</v>
      </c>
    </row>
    <row r="47" spans="2:10" x14ac:dyDescent="0.25">
      <c r="B47" s="2"/>
      <c r="C47" s="4" t="s">
        <v>40</v>
      </c>
      <c r="E47" s="4"/>
      <c r="G47" s="11">
        <v>-193570.655</v>
      </c>
      <c r="I47" s="11">
        <v>-1364254.148</v>
      </c>
    </row>
    <row r="48" spans="2:10" x14ac:dyDescent="0.25">
      <c r="B48" s="2"/>
      <c r="C48" s="4" t="s">
        <v>31</v>
      </c>
      <c r="E48" s="4"/>
      <c r="G48" s="11">
        <v>-185982.579</v>
      </c>
      <c r="I48" s="11">
        <v>-1788589.753</v>
      </c>
    </row>
    <row r="49" spans="2:9" x14ac:dyDescent="0.25">
      <c r="B49" s="2"/>
      <c r="C49" s="4" t="s">
        <v>32</v>
      </c>
      <c r="E49" s="4"/>
      <c r="G49" s="11">
        <v>-789893.299</v>
      </c>
      <c r="I49" s="11">
        <v>-7804301.0719999997</v>
      </c>
    </row>
    <row r="50" spans="2:9" x14ac:dyDescent="0.25">
      <c r="B50" s="2"/>
      <c r="C50" s="4"/>
      <c r="E50" s="4"/>
      <c r="G50" s="11">
        <v>0</v>
      </c>
      <c r="I50" s="11"/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-3945458.463</v>
      </c>
      <c r="H54" s="8"/>
      <c r="I54" s="12">
        <f>SUM(I42:I53)</f>
        <v>-36950573.663999997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-30869.054</v>
      </c>
      <c r="I57" s="11">
        <v>-376682.10499999998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-30869.054</v>
      </c>
      <c r="H61" s="8"/>
      <c r="I61" s="12">
        <f>SUM(I57:I60)</f>
        <v>-376682.10499999998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-700097.64699999918</v>
      </c>
      <c r="I64" s="11">
        <v>-6522742.6520000063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-700097.64699999918</v>
      </c>
      <c r="H68" s="8"/>
      <c r="I68" s="12">
        <f>SUM(I64:I67)</f>
        <v>-6522742.6520000063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-592066.46700000006</v>
      </c>
      <c r="I70" s="11">
        <v>-6251694.8599999994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567561.70000000112</v>
      </c>
      <c r="H72" s="14"/>
      <c r="I72" s="15">
        <f>+I38+I54+I61+I68+I70+I28+I21</f>
        <v>-1138832.6309999973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2020-01-30T17:56:06Z</dcterms:modified>
</cp:coreProperties>
</file>