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erreram\carolaherreram\Contabilidad\CIERRES\2018\Agosto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G35" i="1"/>
  <c r="I24" i="1" l="1"/>
  <c r="G24" i="1"/>
  <c r="I34" i="1"/>
  <c r="G34" i="1"/>
  <c r="I33" i="1"/>
  <c r="G33" i="1"/>
  <c r="I36" i="1"/>
  <c r="G36" i="1"/>
  <c r="I32" i="1" l="1"/>
  <c r="G32" i="1"/>
  <c r="I25" i="1"/>
  <c r="G25" i="1"/>
  <c r="I13" i="1"/>
  <c r="G13" i="1"/>
  <c r="I12" i="1"/>
  <c r="G12" i="1"/>
  <c r="I11" i="1"/>
  <c r="G11" i="1"/>
  <c r="I68" i="1" l="1"/>
  <c r="I61" i="1" l="1"/>
  <c r="I54" i="1"/>
  <c r="G68" i="1" l="1"/>
  <c r="G61" i="1" l="1"/>
  <c r="G54" i="1" l="1"/>
  <c r="G28" i="1" l="1"/>
  <c r="I28" i="1"/>
  <c r="G38" i="1"/>
  <c r="I38" i="1"/>
  <c r="G21" i="1"/>
  <c r="G72" i="1" l="1"/>
  <c r="I21" i="1"/>
  <c r="I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<sst xmlns="http://schemas.openxmlformats.org/spreadsheetml/2006/main" count="49" uniqueCount="43">
  <si>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</si>
  <si>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</si>
  <si>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</si>
  <si>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</si>
  <si>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</si>
  <si>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</si>
  <si>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</si>
  <si>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</si>
  <si>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</si>
  <si>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</si>
  <si>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</si>
  <si>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</si>
  <si>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</si>
  <si>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</si>
  <si>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</si>
  <si>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</si>
  <si>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</si>
  <si>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</si>
  <si>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</si>
  <si>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</si>
  <si>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</si>
  <si>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</si>
  <si>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</si>
  <si>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</si>
  <si>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</si>
  <si>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</si>
  <si>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</si>
  <si>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</si>
  <si>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</si>
  <si>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</si>
  <si>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</si>
  <si>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</si>
  <si>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</si>
  <si>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</si>
  <si>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</si>
  <si>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</si>
  <si>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</si>
  <si>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</si>
  <si>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</si>
  <si>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</si>
  <si>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</si>
  <si>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Programas Temática VIOLENCIA DE GENERO</t>
  </si>
  <si>
    <t>Año o período de la Tabla IFAF :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</si>
</sst>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reram/carolaherreram/Contabilidad/Estados%20Financieros/Corporativo/2018/Ago/Consolidado_08201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S11">
            <v>2286861.443</v>
          </cell>
          <cell r="BW11">
            <v>17306481.266000003</v>
          </cell>
        </row>
        <row r="16">
          <cell r="BS16">
            <v>9013.1309999999994</v>
          </cell>
          <cell r="BW16">
            <v>93833.964000000007</v>
          </cell>
        </row>
        <row r="22">
          <cell r="BS22">
            <v>174853.96100000001</v>
          </cell>
          <cell r="BW22">
            <v>321426.71799999999</v>
          </cell>
        </row>
        <row r="26">
          <cell r="BS26">
            <v>29435.47</v>
          </cell>
          <cell r="BW26">
            <v>205756.595</v>
          </cell>
        </row>
        <row r="31">
          <cell r="BS31">
            <v>66755.472000000009</v>
          </cell>
          <cell r="BW31">
            <v>663603.89800000004</v>
          </cell>
        </row>
        <row r="33">
          <cell r="BS33">
            <v>2382.5439999999999</v>
          </cell>
          <cell r="BW33">
            <v>25157.13</v>
          </cell>
        </row>
        <row r="36">
          <cell r="BS36">
            <v>-640849.45200000005</v>
          </cell>
          <cell r="BW36">
            <v>-4843660.37</v>
          </cell>
        </row>
        <row r="46">
          <cell r="BS46">
            <v>-45818.478999999999</v>
          </cell>
          <cell r="BW46">
            <v>-216276.42199999999</v>
          </cell>
        </row>
        <row r="47">
          <cell r="BS47">
            <v>-14339</v>
          </cell>
          <cell r="BW47">
            <v>-111283</v>
          </cell>
        </row>
        <row r="50">
          <cell r="BS50">
            <v>-3211.3810000000003</v>
          </cell>
          <cell r="BW50">
            <v>-33996.510999999999</v>
          </cell>
        </row>
        <row r="51">
          <cell r="BS51">
            <v>29994.712999999989</v>
          </cell>
          <cell r="BW51">
            <v>137444.00099999923</v>
          </cell>
        </row>
        <row r="52">
          <cell r="BS52">
            <v>0</v>
          </cell>
          <cell r="BW52">
            <v>897472.63299999991</v>
          </cell>
        </row>
        <row r="55">
          <cell r="BS55">
            <v>1617419.378</v>
          </cell>
          <cell r="BW55">
            <v>11494438.469999999</v>
          </cell>
        </row>
        <row r="86">
          <cell r="BS86">
            <v>210914.12299999999</v>
          </cell>
          <cell r="BW86">
            <v>987717.85600000003</v>
          </cell>
        </row>
        <row r="92">
          <cell r="BS92">
            <v>-9223.5079999999998</v>
          </cell>
          <cell r="BW92">
            <v>-74881.179000000004</v>
          </cell>
        </row>
        <row r="95">
          <cell r="BS95">
            <v>91106.485000000001</v>
          </cell>
          <cell r="BW95">
            <v>765348.65700000001</v>
          </cell>
        </row>
        <row r="97">
          <cell r="BS97">
            <v>66089.441000000006</v>
          </cell>
          <cell r="BW97">
            <v>446934.13</v>
          </cell>
        </row>
        <row r="98">
          <cell r="BS98">
            <v>47370.459000000003</v>
          </cell>
          <cell r="BW98">
            <v>308565.68200000003</v>
          </cell>
        </row>
        <row r="99">
          <cell r="BS99">
            <v>0</v>
          </cell>
          <cell r="BW99">
            <v>0</v>
          </cell>
        </row>
        <row r="101">
          <cell r="BS101">
            <v>0</v>
          </cell>
          <cell r="BW101">
            <v>602000</v>
          </cell>
        </row>
        <row r="102">
          <cell r="BS102">
            <v>407</v>
          </cell>
          <cell r="BW102">
            <v>1175</v>
          </cell>
        </row>
        <row r="103">
          <cell r="BS103">
            <v>-0.27099999994970858</v>
          </cell>
          <cell r="BW103">
            <v>0.27799999993294477</v>
          </cell>
        </row>
        <row r="105">
          <cell r="BS105">
            <v>-957.52599999999995</v>
          </cell>
          <cell r="BW105">
            <v>-7493.7939999999999</v>
          </cell>
        </row>
        <row r="106">
          <cell r="BS106">
            <v>0</v>
          </cell>
          <cell r="BW106">
            <v>0</v>
          </cell>
        </row>
        <row r="107">
          <cell r="BS107">
            <v>-36532.875999999997</v>
          </cell>
          <cell r="BW107">
            <v>-285938.45899999997</v>
          </cell>
        </row>
        <row r="108">
          <cell r="BS108">
            <v>0</v>
          </cell>
          <cell r="BW108">
            <v>-401742.967</v>
          </cell>
        </row>
        <row r="109">
          <cell r="BS109">
            <v>0</v>
          </cell>
          <cell r="BW109">
            <v>0</v>
          </cell>
        </row>
        <row r="110">
          <cell r="BS110">
            <v>-36427.605000000003</v>
          </cell>
          <cell r="BW110">
            <v>-139066.321</v>
          </cell>
        </row>
        <row r="111">
          <cell r="BS111">
            <v>98552.032999999996</v>
          </cell>
          <cell r="BW111">
            <v>1056988.3560000001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C77" sqref="C77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67.4414062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Fund.Nominal'!$BS$36+'[1]EERR Fund.Nominal'!$BS$51</f>
        <v>1676006.7039999999</v>
      </c>
      <c r="I11" s="11">
        <f>+'[1]EERR Fund.Nominal'!$BW$11+'[1]EERR Fund.Nominal'!$BW$36+'[1]EERR Fund.Nominal'!$BW$51</f>
        <v>12600264.897</v>
      </c>
    </row>
    <row r="12" spans="2:9" x14ac:dyDescent="0.25">
      <c r="C12" s="4" t="s">
        <v>18</v>
      </c>
      <c r="E12" s="4"/>
      <c r="G12" s="11">
        <f>+'[1]EERR Fund.Nominal'!$BS$31+'[1]EERR Fund.Nominal'!$BS$33+'[1]EERR Fund.Nominal'!$BS$52+'[1]EERR Fund.Nominal'!$BS$16+'[1]EERR Fund.Nominal'!$BS$50</f>
        <v>74939.766000000003</v>
      </c>
      <c r="I12" s="11">
        <f>+'[1]EERR Fund.Nominal'!$BW$31+'[1]EERR Fund.Nominal'!$BW$33+'[1]EERR Fund.Nominal'!$BW$52+'[1]EERR Fund.Nominal'!$BW$16+'[1]EERR Fund.Nominal'!$BW$50</f>
        <v>1646071.1139999998</v>
      </c>
    </row>
    <row r="13" spans="2:9" x14ac:dyDescent="0.25">
      <c r="C13" s="4" t="s">
        <v>19</v>
      </c>
      <c r="E13" s="4"/>
      <c r="G13" s="11">
        <f>+'[1]EERR Fund.Nominal'!$BS$22+'[1]EERR Fund.Nominal'!$BS$46</f>
        <v>129035.48200000002</v>
      </c>
      <c r="I13" s="11">
        <f>+'[1]EERR Fund.Nominal'!$BW$22+'[1]EERR Fund.Nominal'!$BW$46</f>
        <v>105150.296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1879981.952</v>
      </c>
      <c r="H21" s="8"/>
      <c r="I21" s="12">
        <f>SUM(I11:I20)</f>
        <v>14351486.307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Fund.Nominal'!$BS$111</f>
        <v>98552.032999999996</v>
      </c>
      <c r="I24" s="11">
        <f>+'[1]EERR Fund.Nominal'!$BW$111</f>
        <v>1056988.3560000001</v>
      </c>
    </row>
    <row r="25" spans="2:9" x14ac:dyDescent="0.25">
      <c r="C25" s="4" t="s">
        <v>24</v>
      </c>
      <c r="E25" s="4"/>
      <c r="G25" s="11">
        <f>+'[1]EERR Fund.Nominal'!$BS$55</f>
        <v>1617419.378</v>
      </c>
      <c r="I25" s="11">
        <f>+'[1]EERR Fund.Nominal'!$BW$55</f>
        <v>11494438.469999999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1715971.4110000001</v>
      </c>
      <c r="H28" s="8"/>
      <c r="I28" s="12">
        <f>SUM(I24:I27)</f>
        <v>12551426.825999999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Fund.Nominal'!$BS$26+'[1]EERR Fund.Nominal'!$BS$47</f>
        <v>15096.470000000001</v>
      </c>
      <c r="I32" s="11">
        <f>+'[1]EERR Fund.Nominal'!$BW$26+'[1]EERR Fund.Nominal'!$BW$47</f>
        <v>94473.595000000001</v>
      </c>
    </row>
    <row r="33" spans="2:10" x14ac:dyDescent="0.25">
      <c r="B33" s="2"/>
      <c r="C33" s="4" t="s">
        <v>21</v>
      </c>
      <c r="E33" s="4"/>
      <c r="G33" s="11">
        <f>+'[1]EERR Fund.Nominal'!$BS$95+'[1]EERR Fund.Nominal'!$BS$101+'[1]EERR Fund.Nominal'!$BS$105+'[1]EERR Fund.Nominal'!$BS$108+'[1]EERR Fund.Nominal'!$BS$110</f>
        <v>53721.353999999999</v>
      </c>
      <c r="I33" s="11">
        <f>+'[1]EERR Fund.Nominal'!$BW$95+'[1]EERR Fund.Nominal'!$BW$101+'[1]EERR Fund.Nominal'!$BW$105+'[1]EERR Fund.Nominal'!$BW$108+'[1]EERR Fund.Nominal'!$BW$110</f>
        <v>819045.57500000019</v>
      </c>
    </row>
    <row r="34" spans="2:10" x14ac:dyDescent="0.25">
      <c r="B34" s="2"/>
      <c r="C34" s="4" t="s">
        <v>22</v>
      </c>
      <c r="E34" s="4"/>
      <c r="G34" s="11">
        <f>+'[1]EERR Fund.Nominal'!$BS$97</f>
        <v>66089.441000000006</v>
      </c>
      <c r="I34" s="11">
        <f>+'[1]EERR Fund.Nominal'!$BW$97</f>
        <v>446934.13</v>
      </c>
    </row>
    <row r="35" spans="2:10" x14ac:dyDescent="0.25">
      <c r="B35" s="2"/>
      <c r="C35" s="4" t="s">
        <v>23</v>
      </c>
      <c r="E35" s="4"/>
      <c r="G35" s="11">
        <f>+'[1]EERR Fund.Nominal'!$BS$98+'[1]EERR Fund.Nominal'!$BS$99+'[1]EERR Fund.Nominal'!$BS$102+'[1]EERR Fund.Nominal'!$BS$103+'[1]EERR Fund.Nominal'!$BS$106+'[1]EERR Fund.Nominal'!$BS$107+'[1]EERR Fund.Nominal'!$BS$109</f>
        <v>11244.312000000056</v>
      </c>
      <c r="I35" s="11">
        <f>+'[1]EERR Fund.Nominal'!$BW$98+'[1]EERR Fund.Nominal'!$BW$99+'[1]EERR Fund.Nominal'!$BW$102+'[1]EERR Fund.Nominal'!$BW$103+'[1]EERR Fund.Nominal'!$BW$106+'[1]EERR Fund.Nominal'!$BW$107+'[1]EERR Fund.Nominal'!$BW$109</f>
        <v>23802.500999999989</v>
      </c>
    </row>
    <row r="36" spans="2:10" x14ac:dyDescent="0.25">
      <c r="B36" s="2"/>
      <c r="C36" s="4" t="s">
        <v>25</v>
      </c>
      <c r="E36" s="4"/>
      <c r="G36" s="11">
        <f>+'[1]EERR Fund.Nominal'!$BS$86+'[1]EERR Fund.Nominal'!$BS$92</f>
        <v>201690.61499999999</v>
      </c>
      <c r="I36" s="11">
        <f>+'[1]EERR Fund.Nominal'!$BW$86+'[1]EERR Fund.Nominal'!$BW$92</f>
        <v>912836.67700000003</v>
      </c>
    </row>
    <row r="37" spans="2:10" x14ac:dyDescent="0.25">
      <c r="B37" s="2"/>
      <c r="C37" s="4"/>
      <c r="E37" s="4"/>
      <c r="G37" s="11"/>
      <c r="I37" s="11"/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347842.19200000004</v>
      </c>
      <c r="H38" s="8"/>
      <c r="I38" s="12">
        <f>SUM(I32:I37)</f>
        <v>2297092.4780000001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-763599.18099999998</v>
      </c>
      <c r="I42" s="11">
        <v>-6211788.483</v>
      </c>
    </row>
    <row r="43" spans="2:10" x14ac:dyDescent="0.25">
      <c r="B43" s="2"/>
      <c r="C43" s="4" t="s">
        <v>27</v>
      </c>
      <c r="E43" s="4"/>
      <c r="G43" s="11">
        <v>-284034.40299999999</v>
      </c>
      <c r="I43" s="11">
        <v>-2212139.9169999999</v>
      </c>
    </row>
    <row r="44" spans="2:10" x14ac:dyDescent="0.25">
      <c r="B44" s="2"/>
      <c r="C44" s="4" t="s">
        <v>29</v>
      </c>
      <c r="E44" s="4"/>
      <c r="G44" s="11">
        <v>-261430.11499999999</v>
      </c>
      <c r="I44" s="11">
        <v>-2099568.6490000002</v>
      </c>
    </row>
    <row r="45" spans="2:10" x14ac:dyDescent="0.25">
      <c r="B45" s="2"/>
      <c r="C45" s="4" t="s">
        <v>39</v>
      </c>
      <c r="E45" s="4"/>
      <c r="G45" s="11">
        <v>-280242.136</v>
      </c>
      <c r="I45" s="11">
        <v>-1994439.0160000001</v>
      </c>
    </row>
    <row r="46" spans="2:10" x14ac:dyDescent="0.25">
      <c r="B46" s="2"/>
      <c r="C46" s="4" t="s">
        <v>30</v>
      </c>
      <c r="E46" s="4"/>
      <c r="G46" s="11">
        <v>-530690.15099999995</v>
      </c>
      <c r="I46" s="11">
        <v>-4345349.1619999995</v>
      </c>
    </row>
    <row r="47" spans="2:10" x14ac:dyDescent="0.25">
      <c r="B47" s="2"/>
      <c r="C47" s="4" t="s">
        <v>40</v>
      </c>
      <c r="E47" s="4"/>
      <c r="G47" s="11">
        <v>-79580.235000000001</v>
      </c>
      <c r="I47" s="11">
        <v>-687065.29099999997</v>
      </c>
    </row>
    <row r="48" spans="2:10" x14ac:dyDescent="0.25">
      <c r="B48" s="2"/>
      <c r="C48" s="4" t="s">
        <v>31</v>
      </c>
      <c r="E48" s="4"/>
      <c r="G48" s="11">
        <v>-118903.43399999999</v>
      </c>
      <c r="I48" s="11">
        <v>-1007027.602</v>
      </c>
    </row>
    <row r="49" spans="2:9" x14ac:dyDescent="0.25">
      <c r="B49" s="2"/>
      <c r="C49" s="4" t="s">
        <v>41</v>
      </c>
      <c r="E49" s="4"/>
      <c r="G49" s="11">
        <v>0</v>
      </c>
      <c r="I49" s="11">
        <v>-43133.784</v>
      </c>
    </row>
    <row r="50" spans="2:9" x14ac:dyDescent="0.25">
      <c r="B50" s="2"/>
      <c r="C50" s="4" t="s">
        <v>32</v>
      </c>
      <c r="E50" s="4"/>
      <c r="G50" s="11">
        <v>-657325.65899999999</v>
      </c>
      <c r="I50" s="11">
        <v>-4488704.2810000004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-2975805.3139999998</v>
      </c>
      <c r="H54" s="8"/>
      <c r="I54" s="12">
        <f>SUM(I42:I53)</f>
        <v>-23089216.185000006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-33179.290999999997</v>
      </c>
      <c r="I57" s="11">
        <v>-267146.38299999997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-33179.290999999997</v>
      </c>
      <c r="H61" s="8"/>
      <c r="I61" s="12">
        <f>SUM(I57:I60)</f>
        <v>-267146.38299999997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-495473.97399999946</v>
      </c>
      <c r="H64" s="7">
        <v>0</v>
      </c>
      <c r="I64" s="11">
        <v>-3131531.7349999961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-495473.97399999946</v>
      </c>
      <c r="H68" s="8"/>
      <c r="I68" s="12">
        <f>SUM(I64:I67)</f>
        <v>-3131531.7349999961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-650347.17599999998</v>
      </c>
      <c r="I70" s="11">
        <v>-4971344.9459999995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-211010.19999999902</v>
      </c>
      <c r="H72" s="14"/>
      <c r="I72" s="15">
        <f>+I38+I54+I61+I68+I70+I28+I21</f>
        <v>-2259233.6380000021</v>
      </c>
    </row>
    <row r="74" spans="2:10" x14ac:dyDescent="0.25">
      <c r="C74" s="1" t="s">
        <v>36</v>
      </c>
    </row>
    <row r="76" spans="2:10" x14ac:dyDescent="0.25">
      <c r="G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18"/>
      <c r="I78" s="18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2018-10-05T03:00:43Z</dcterms:modified>
</cp:coreProperties>
</file>